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7\Tercer Trimestre\Cuadros PDF\"/>
    </mc:Choice>
  </mc:AlternateContent>
  <bookViews>
    <workbookView xWindow="0" yWindow="0" windowWidth="20415" windowHeight="8310" tabRatio="878"/>
  </bookViews>
  <sheets>
    <sheet name="Cuadro 10 RCN" sheetId="34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'Cuadro 10 RCN'!$A$1:$D$101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  <definedName name="_xlnm.Print_Titles" localSheetId="0">'Cuadro 10 RCN'!$1:$11</definedName>
  </definedNames>
  <calcPr calcId="152511"/>
  <fileRecoveryPr autoRecover="0"/>
</workbook>
</file>

<file path=xl/calcChain.xml><?xml version="1.0" encoding="utf-8"?>
<calcChain xmlns="http://schemas.openxmlformats.org/spreadsheetml/2006/main">
  <c r="D95" i="34" l="1"/>
  <c r="D94" i="34"/>
  <c r="D93" i="34"/>
  <c r="D92" i="34"/>
  <c r="D91" i="34"/>
  <c r="C90" i="34"/>
  <c r="B90" i="34"/>
  <c r="D90" i="34" s="1"/>
  <c r="D89" i="34"/>
  <c r="D88" i="34"/>
  <c r="D87" i="34"/>
  <c r="D86" i="34"/>
  <c r="D85" i="34"/>
  <c r="C85" i="34"/>
  <c r="B85" i="34"/>
  <c r="C84" i="34"/>
  <c r="D83" i="34"/>
  <c r="D82" i="34"/>
  <c r="D81" i="34"/>
  <c r="C81" i="34"/>
  <c r="B81" i="34"/>
  <c r="D80" i="34"/>
  <c r="D79" i="34"/>
  <c r="D78" i="34"/>
  <c r="C77" i="34"/>
  <c r="B77" i="34"/>
  <c r="B72" i="34" s="1"/>
  <c r="D76" i="34"/>
  <c r="D75" i="34"/>
  <c r="D74" i="34"/>
  <c r="D73" i="34"/>
  <c r="C73" i="34"/>
  <c r="B73" i="34"/>
  <c r="C72" i="34"/>
  <c r="C71" i="34" s="1"/>
  <c r="C69" i="34" s="1"/>
  <c r="D70" i="34"/>
  <c r="D68" i="34"/>
  <c r="D67" i="34"/>
  <c r="D66" i="34"/>
  <c r="D65" i="34"/>
  <c r="C64" i="34"/>
  <c r="B64" i="34"/>
  <c r="D64" i="34" s="1"/>
  <c r="D63" i="34"/>
  <c r="D62" i="34"/>
  <c r="D61" i="34"/>
  <c r="C60" i="34"/>
  <c r="D60" i="34" s="1"/>
  <c r="B60" i="34"/>
  <c r="D59" i="34"/>
  <c r="B58" i="34"/>
  <c r="D57" i="34"/>
  <c r="D56" i="34"/>
  <c r="D55" i="34"/>
  <c r="C54" i="34"/>
  <c r="B54" i="34"/>
  <c r="D54" i="34" s="1"/>
  <c r="D53" i="34"/>
  <c r="C52" i="34"/>
  <c r="B52" i="34"/>
  <c r="D52" i="34" s="1"/>
  <c r="D50" i="34"/>
  <c r="D49" i="34"/>
  <c r="D48" i="34"/>
  <c r="D47" i="34"/>
  <c r="D46" i="34"/>
  <c r="D45" i="34"/>
  <c r="D44" i="34"/>
  <c r="D43" i="34"/>
  <c r="D42" i="34"/>
  <c r="D41" i="34"/>
  <c r="D40" i="34"/>
  <c r="C39" i="34"/>
  <c r="B39" i="34"/>
  <c r="B26" i="34" s="1"/>
  <c r="D26" i="34" s="1"/>
  <c r="D38" i="34"/>
  <c r="D37" i="34"/>
  <c r="D36" i="34"/>
  <c r="D35" i="34"/>
  <c r="D34" i="34"/>
  <c r="D33" i="34"/>
  <c r="D32" i="34"/>
  <c r="D31" i="34"/>
  <c r="D30" i="34"/>
  <c r="D29" i="34"/>
  <c r="D28" i="34"/>
  <c r="D27" i="34"/>
  <c r="C27" i="34"/>
  <c r="B27" i="34"/>
  <c r="C26" i="34"/>
  <c r="D25" i="34"/>
  <c r="D24" i="34"/>
  <c r="D23" i="34"/>
  <c r="D22" i="34"/>
  <c r="C21" i="34"/>
  <c r="C15" i="34" s="1"/>
  <c r="B21" i="34"/>
  <c r="B14" i="34" s="1"/>
  <c r="D20" i="34"/>
  <c r="D19" i="34"/>
  <c r="D18" i="34"/>
  <c r="D17" i="34"/>
  <c r="C16" i="34"/>
  <c r="B16" i="34"/>
  <c r="D16" i="34" s="1"/>
  <c r="C13" i="34"/>
  <c r="B13" i="34"/>
  <c r="B12" i="34" s="1"/>
  <c r="B71" i="34" l="1"/>
  <c r="D72" i="34"/>
  <c r="C58" i="34"/>
  <c r="D13" i="34"/>
  <c r="B15" i="34"/>
  <c r="D15" i="34" s="1"/>
  <c r="D21" i="34"/>
  <c r="D39" i="34"/>
  <c r="B51" i="34"/>
  <c r="D77" i="34"/>
  <c r="B84" i="34"/>
  <c r="D84" i="34" s="1"/>
  <c r="D51" i="34" l="1"/>
  <c r="C51" i="34"/>
  <c r="C14" i="34"/>
  <c r="D58" i="34"/>
  <c r="D71" i="34"/>
  <c r="B69" i="34"/>
  <c r="D69" i="34" l="1"/>
  <c r="B96" i="34"/>
  <c r="C12" i="34"/>
  <c r="D14" i="34"/>
  <c r="C96" i="34" l="1"/>
  <c r="D12" i="34"/>
  <c r="D96" i="34"/>
</calcChain>
</file>

<file path=xl/sharedStrings.xml><?xml version="1.0" encoding="utf-8"?>
<sst xmlns="http://schemas.openxmlformats.org/spreadsheetml/2006/main" count="105" uniqueCount="80">
  <si>
    <t>Partida</t>
  </si>
  <si>
    <t>(en millones de balboas)</t>
  </si>
  <si>
    <t>Resumen de los componentes normalizados</t>
  </si>
  <si>
    <t>2017 (E)</t>
  </si>
  <si>
    <t>2016 (P)</t>
  </si>
  <si>
    <t xml:space="preserve"> I.   Cuenta corriente</t>
  </si>
  <si>
    <t xml:space="preserve">      Exportación de bienes, servicios y renta</t>
  </si>
  <si>
    <t xml:space="preserve">      Importación de bienes, servicios y renta</t>
  </si>
  <si>
    <t xml:space="preserve">      A.    Bienes (netos)</t>
  </si>
  <si>
    <t xml:space="preserve">                2.  Bienes para transformación</t>
  </si>
  <si>
    <t xml:space="preserve">                3.  Reparaciones de bienes</t>
  </si>
  <si>
    <t xml:space="preserve">      B.    Servicios (netos)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</si>
  <si>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</si>
  <si>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</si>
  <si>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</si>
  <si>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</si>
  <si>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</si>
  <si>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</si>
  <si>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</si>
  <si>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</si>
  <si>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</si>
  <si>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</si>
  <si>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C.    Renta (neta)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</si>
  <si>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</si>
  <si>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</si>
  <si>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</si>
  <si>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</si>
  <si>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</si>
  <si>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</si>
  <si>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</si>
  <si>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</si>
  <si>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</si>
  <si>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</si>
  <si>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</si>
  <si>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</si>
  <si>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</si>
  <si>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</si>
  <si>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</si>
  <si>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</si>
  <si>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</si>
  <si>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</si>
  <si>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</si>
  <si>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</si>
  <si>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</si>
  <si>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</si>
  <si>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</si>
  <si>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</si>
  <si>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</si>
  <si>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</si>
  <si>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</si>
  <si>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</si>
  <si>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</si>
  <si>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</si>
  <si>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</si>
  <si>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</si>
  <si>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</si>
  <si>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</si>
  <si>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</si>
  <si>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</si>
  <si>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 xml:space="preserve">                1.  Mercancías generales</t>
  </si>
  <si>
    <t xml:space="preserve">              11.  Servicios del gobierno, n.i.o.p.</t>
  </si>
  <si>
    <t xml:space="preserve"> II.   Cuenta de capital y financiera</t>
  </si>
  <si>
    <t>III.    Errores y omisiones netos</t>
  </si>
  <si>
    <t xml:space="preserve">                Bienes (crédito)</t>
  </si>
  <si>
    <t xml:space="preserve">                Bienes (débito)</t>
  </si>
  <si>
    <t xml:space="preserve">                Servicios (crédito)</t>
  </si>
  <si>
    <t xml:space="preserve">                Servicios (débito)</t>
  </si>
  <si>
    <t xml:space="preserve">                Renta (crédito)</t>
  </si>
  <si>
    <t xml:space="preserve">                Renta (débito)</t>
  </si>
  <si>
    <t xml:space="preserve">Variación porcentual                                                                                                                   </t>
  </si>
  <si>
    <t>Cuadro 10. RESUMEN DE LOS COMPONENTES NORMALIZADOS DE LA BALANZA DE PAGOS</t>
  </si>
  <si>
    <t xml:space="preserve">                4.  Bienes adquiridos en puertos por medios de transporte</t>
  </si>
  <si>
    <t>CONTRALORÍA GENERAL DE LA REPÚBLICA - INSTITUTO NACIONAL DE ESTADÍSTICA Y CENSO</t>
  </si>
  <si>
    <t>(P) Cifras preliminares.</t>
  </si>
  <si>
    <t>(E) Cifras estimadas.</t>
  </si>
  <si>
    <t>Enero a</t>
  </si>
  <si>
    <t>septiembre</t>
  </si>
  <si>
    <t>DE PANAMÁ, SEGÚN PARTIDA: ENERO A SEPTIEMBRE 2016-17 Y VARIACIÓN PORCENTUAL</t>
  </si>
  <si>
    <t>porcentual</t>
  </si>
  <si>
    <t>0.0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</si>
</sst>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4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FD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8" applyNumberFormat="0" applyAlignment="0" applyProtection="0"/>
    <xf numFmtId="0" fontId="11" fillId="8" borderId="9" applyNumberFormat="0" applyAlignment="0" applyProtection="0"/>
    <xf numFmtId="0" fontId="12" fillId="8" borderId="8" applyNumberFormat="0" applyAlignment="0" applyProtection="0"/>
    <xf numFmtId="0" fontId="13" fillId="0" borderId="10" applyNumberFormat="0" applyFill="0" applyAlignment="0" applyProtection="0"/>
    <xf numFmtId="0" fontId="14" fillId="9" borderId="1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8" fillId="34" borderId="0" applyNumberFormat="0" applyBorder="0" applyAlignment="0" applyProtection="0"/>
    <xf numFmtId="0" fontId="1" fillId="0" borderId="0"/>
    <xf numFmtId="0" fontId="19" fillId="10" borderId="12" applyNumberFormat="0" applyFont="0" applyAlignment="0" applyProtection="0"/>
  </cellStyleXfs>
  <cellXfs count="41">
    <xf numFmtId="0" fontId="0" fillId="0" borderId="0" xfId="0"/>
    <xf numFmtId="164" fontId="2" fillId="2" borderId="0" xfId="0" applyNumberFormat="1" applyFont="1" applyFill="1"/>
    <xf numFmtId="164" fontId="2" fillId="2" borderId="0" xfId="0" applyNumberFormat="1" applyFont="1" applyFill="1" applyBorder="1"/>
    <xf numFmtId="164" fontId="2" fillId="2" borderId="15" xfId="0" applyNumberFormat="1" applyFont="1" applyFill="1" applyBorder="1" applyAlignment="1" applyProtection="1">
      <alignment horizontal="left"/>
    </xf>
    <xf numFmtId="164" fontId="2" fillId="2" borderId="15" xfId="0" quotePrefix="1" applyNumberFormat="1" applyFont="1" applyFill="1" applyBorder="1" applyAlignment="1" applyProtection="1">
      <alignment horizontal="left"/>
    </xf>
    <xf numFmtId="164" fontId="2" fillId="2" borderId="2" xfId="0" applyNumberFormat="1" applyFont="1" applyFill="1" applyBorder="1"/>
    <xf numFmtId="164" fontId="2" fillId="3" borderId="2" xfId="0" applyNumberFormat="1" applyFont="1" applyFill="1" applyBorder="1" applyAlignment="1" applyProtection="1">
      <alignment horizontal="right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vertical="center" wrapText="1"/>
    </xf>
    <xf numFmtId="164" fontId="20" fillId="2" borderId="15" xfId="0" applyNumberFormat="1" applyFont="1" applyFill="1" applyBorder="1" applyAlignment="1" applyProtection="1">
      <alignment horizontal="left"/>
    </xf>
    <xf numFmtId="164" fontId="2" fillId="2" borderId="5" xfId="0" applyNumberFormat="1" applyFont="1" applyFill="1" applyBorder="1"/>
    <xf numFmtId="164" fontId="2" fillId="0" borderId="2" xfId="0" applyNumberFormat="1" applyFont="1" applyFill="1" applyBorder="1" applyAlignment="1" applyProtection="1">
      <alignment horizontal="right"/>
    </xf>
    <xf numFmtId="164" fontId="2" fillId="2" borderId="16" xfId="0" applyNumberFormat="1" applyFont="1" applyFill="1" applyBorder="1" applyAlignment="1" applyProtection="1">
      <alignment horizontal="left"/>
    </xf>
    <xf numFmtId="164" fontId="2" fillId="2" borderId="1" xfId="0" applyNumberFormat="1" applyFont="1" applyFill="1" applyBorder="1"/>
    <xf numFmtId="164" fontId="2" fillId="2" borderId="3" xfId="0" applyNumberFormat="1" applyFont="1" applyFill="1" applyBorder="1"/>
    <xf numFmtId="164" fontId="20" fillId="35" borderId="4" xfId="0" applyNumberFormat="1" applyFont="1" applyFill="1" applyBorder="1" applyAlignment="1">
      <alignment horizontal="center" vertical="top" wrapText="1"/>
    </xf>
    <xf numFmtId="164" fontId="20" fillId="35" borderId="3" xfId="0" applyNumberFormat="1" applyFont="1" applyFill="1" applyBorder="1" applyAlignment="1" applyProtection="1">
      <alignment horizontal="center" vertical="top" wrapText="1"/>
    </xf>
    <xf numFmtId="164" fontId="20" fillId="35" borderId="5" xfId="0" applyNumberFormat="1" applyFont="1" applyFill="1" applyBorder="1" applyAlignment="1" applyProtection="1">
      <alignment horizontal="center" wrapText="1"/>
    </xf>
    <xf numFmtId="164" fontId="21" fillId="2" borderId="15" xfId="0" applyNumberFormat="1" applyFont="1" applyFill="1" applyBorder="1" applyAlignment="1" applyProtection="1">
      <alignment horizontal="left"/>
    </xf>
    <xf numFmtId="164" fontId="22" fillId="3" borderId="2" xfId="0" applyNumberFormat="1" applyFont="1" applyFill="1" applyBorder="1" applyAlignment="1" applyProtection="1">
      <alignment horizontal="right"/>
    </xf>
    <xf numFmtId="164" fontId="21" fillId="3" borderId="2" xfId="0" applyNumberFormat="1" applyFont="1" applyFill="1" applyBorder="1" applyAlignment="1" applyProtection="1">
      <alignment horizontal="right"/>
    </xf>
    <xf numFmtId="164" fontId="20" fillId="35" borderId="1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1" fontId="20" fillId="35" borderId="4" xfId="0" applyNumberFormat="1" applyFont="1" applyFill="1" applyBorder="1" applyAlignment="1" applyProtection="1">
      <alignment horizontal="center" vertical="center"/>
    </xf>
    <xf numFmtId="1" fontId="20" fillId="35" borderId="18" xfId="0" applyNumberFormat="1" applyFont="1" applyFill="1" applyBorder="1" applyAlignment="1" applyProtection="1">
      <alignment horizontal="center" wrapText="1"/>
    </xf>
    <xf numFmtId="1" fontId="20" fillId="35" borderId="5" xfId="0" applyNumberFormat="1" applyFont="1" applyFill="1" applyBorder="1" applyAlignment="1" applyProtection="1">
      <alignment horizontal="center" wrapText="1"/>
    </xf>
    <xf numFmtId="1" fontId="20" fillId="35" borderId="1" xfId="0" applyNumberFormat="1" applyFont="1" applyFill="1" applyBorder="1" applyAlignment="1" applyProtection="1">
      <alignment horizontal="center" vertical="top" wrapText="1"/>
    </xf>
    <xf numFmtId="1" fontId="20" fillId="35" borderId="3" xfId="0" applyNumberFormat="1" applyFont="1" applyFill="1" applyBorder="1" applyAlignment="1" applyProtection="1">
      <alignment horizontal="center" vertical="top" wrapText="1"/>
    </xf>
    <xf numFmtId="164" fontId="20" fillId="3" borderId="2" xfId="0" applyNumberFormat="1" applyFont="1" applyFill="1" applyBorder="1" applyAlignment="1" applyProtection="1">
      <alignment horizontal="right"/>
    </xf>
    <xf numFmtId="164" fontId="20" fillId="3" borderId="14" xfId="0" applyNumberFormat="1" applyFont="1" applyFill="1" applyBorder="1" applyAlignment="1" applyProtection="1">
      <alignment horizontal="right"/>
    </xf>
    <xf numFmtId="164" fontId="21" fillId="3" borderId="14" xfId="0" applyNumberFormat="1" applyFont="1" applyFill="1" applyBorder="1" applyAlignment="1" applyProtection="1">
      <alignment horizontal="right"/>
    </xf>
    <xf numFmtId="164" fontId="2" fillId="3" borderId="14" xfId="0" applyNumberFormat="1" applyFont="1" applyFill="1" applyBorder="1" applyAlignment="1" applyProtection="1">
      <alignment horizontal="right"/>
    </xf>
    <xf numFmtId="164" fontId="22" fillId="3" borderId="14" xfId="0" applyNumberFormat="1" applyFont="1" applyFill="1" applyBorder="1" applyAlignment="1" applyProtection="1">
      <alignment horizontal="right"/>
    </xf>
    <xf numFmtId="0" fontId="23" fillId="0" borderId="0" xfId="0" applyFont="1" applyBorder="1" applyAlignment="1">
      <alignment horizontal="center"/>
    </xf>
    <xf numFmtId="164" fontId="20" fillId="35" borderId="5" xfId="0" applyNumberFormat="1" applyFont="1" applyFill="1" applyBorder="1" applyAlignment="1">
      <alignment horizontal="center" vertical="center" wrapText="1"/>
    </xf>
    <xf numFmtId="164" fontId="20" fillId="35" borderId="17" xfId="0" applyNumberFormat="1" applyFont="1" applyFill="1" applyBorder="1" applyAlignment="1">
      <alignment horizontal="center" vertical="center" wrapText="1"/>
    </xf>
    <xf numFmtId="164" fontId="20" fillId="35" borderId="3" xfId="0" applyNumberFormat="1" applyFont="1" applyFill="1" applyBorder="1" applyAlignment="1">
      <alignment horizontal="center" vertical="center" wrapText="1"/>
    </xf>
    <xf numFmtId="164" fontId="20" fillId="35" borderId="16" xfId="0" applyNumberFormat="1" applyFont="1" applyFill="1" applyBorder="1" applyAlignment="1">
      <alignment horizontal="center" vertical="center" wrapText="1"/>
    </xf>
    <xf numFmtId="164" fontId="20" fillId="35" borderId="17" xfId="0" applyNumberFormat="1" applyFont="1" applyFill="1" applyBorder="1" applyAlignment="1">
      <alignment vertical="center"/>
    </xf>
    <xf numFmtId="164" fontId="20" fillId="35" borderId="15" xfId="0" applyNumberFormat="1" applyFont="1" applyFill="1" applyBorder="1" applyAlignment="1">
      <alignment vertical="center"/>
    </xf>
    <xf numFmtId="164" fontId="20" fillId="35" borderId="16" xfId="0" applyNumberFormat="1" applyFont="1" applyFill="1" applyBorder="1" applyAlignment="1">
      <alignment vertical="center"/>
    </xf>
  </cellXfs>
  <cellStyles count="43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1"/>
    <cellStyle name="Normal 3" xfId="1"/>
    <cellStyle name="Notas 2" xfId="42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2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showGridLines="0" tabSelected="1" zoomScaleNormal="100" workbookViewId="0">
      <selection sqref="A1:D1"/>
    </sheetView>
  </sheetViews>
  <sheetFormatPr baseColWidth="10" defaultRowHeight="12.75" customHeight="1" x14ac:dyDescent="0.2"/>
  <cols>
    <col min="1" max="1" width="58.28515625" style="2" customWidth="1"/>
    <col min="2" max="4" width="17.28515625" style="1" customWidth="1"/>
    <col min="5" max="16384" width="11.42578125" style="1"/>
  </cols>
  <sheetData>
    <row r="1" spans="1:4" ht="15" customHeight="1" x14ac:dyDescent="0.25">
      <c r="A1" s="33" t="s">
        <v>72</v>
      </c>
      <c r="B1" s="33"/>
      <c r="C1" s="33"/>
      <c r="D1" s="33"/>
    </row>
    <row r="2" spans="1:4" ht="12.75" customHeight="1" x14ac:dyDescent="0.2">
      <c r="A2" s="22"/>
      <c r="B2" s="22"/>
      <c r="C2" s="22"/>
      <c r="D2" s="22"/>
    </row>
    <row r="3" spans="1:4" ht="15" customHeight="1" x14ac:dyDescent="0.25">
      <c r="A3" s="33" t="s">
        <v>70</v>
      </c>
      <c r="B3" s="33"/>
      <c r="C3" s="33"/>
      <c r="D3" s="33"/>
    </row>
    <row r="4" spans="1:4" ht="15" customHeight="1" x14ac:dyDescent="0.25">
      <c r="A4" s="33" t="s">
        <v>77</v>
      </c>
      <c r="B4" s="33"/>
      <c r="C4" s="33"/>
      <c r="D4" s="33"/>
    </row>
    <row r="5" spans="1:4" ht="12.75" customHeight="1" x14ac:dyDescent="0.2">
      <c r="A5" s="22"/>
      <c r="B5" s="22"/>
      <c r="C5" s="22"/>
      <c r="D5" s="22"/>
    </row>
    <row r="6" spans="1:4" ht="15" customHeight="1" x14ac:dyDescent="0.25">
      <c r="A6" s="38"/>
      <c r="B6" s="34" t="s">
        <v>2</v>
      </c>
      <c r="C6" s="35"/>
      <c r="D6" s="17" t="s">
        <v>69</v>
      </c>
    </row>
    <row r="7" spans="1:4" ht="15" customHeight="1" x14ac:dyDescent="0.2">
      <c r="A7" s="39"/>
      <c r="B7" s="36" t="s">
        <v>1</v>
      </c>
      <c r="C7" s="37"/>
      <c r="D7" s="16" t="s">
        <v>78</v>
      </c>
    </row>
    <row r="8" spans="1:4" ht="15.75" customHeight="1" x14ac:dyDescent="0.2">
      <c r="A8" s="21" t="s">
        <v>0</v>
      </c>
      <c r="B8" s="15" t="s">
        <v>4</v>
      </c>
      <c r="C8" s="23" t="s">
        <v>3</v>
      </c>
      <c r="D8" s="23" t="s">
        <v>3</v>
      </c>
    </row>
    <row r="9" spans="1:4" ht="15" customHeight="1" x14ac:dyDescent="0.25">
      <c r="A9" s="39"/>
      <c r="B9" s="24" t="s">
        <v>75</v>
      </c>
      <c r="C9" s="24" t="s">
        <v>75</v>
      </c>
      <c r="D9" s="25" t="s">
        <v>75</v>
      </c>
    </row>
    <row r="10" spans="1:4" ht="15.75" customHeight="1" x14ac:dyDescent="0.2">
      <c r="A10" s="40"/>
      <c r="B10" s="26" t="s">
        <v>76</v>
      </c>
      <c r="C10" s="26" t="s">
        <v>76</v>
      </c>
      <c r="D10" s="27" t="s">
        <v>76</v>
      </c>
    </row>
    <row r="11" spans="1:4" ht="6" customHeight="1" x14ac:dyDescent="0.2">
      <c r="A11" s="8"/>
      <c r="B11" s="5"/>
      <c r="C11" s="7"/>
      <c r="D11" s="10"/>
    </row>
    <row r="12" spans="1:4" ht="15" customHeight="1" x14ac:dyDescent="0.25">
      <c r="A12" s="9" t="s">
        <v>5</v>
      </c>
      <c r="B12" s="28">
        <f>B13+B14+B64</f>
        <v>-2330.5000000000036</v>
      </c>
      <c r="C12" s="28">
        <f>C13+C14+C64</f>
        <v>-3369.9000000000015</v>
      </c>
      <c r="D12" s="29">
        <f>IF(B12=0,0,+C12/B12*100-100)</f>
        <v>44.599871272259008</v>
      </c>
    </row>
    <row r="13" spans="1:4" ht="12.75" customHeight="1" x14ac:dyDescent="0.25">
      <c r="A13" s="18" t="s">
        <v>6</v>
      </c>
      <c r="B13" s="20">
        <f>B16+B27+B52</f>
        <v>21372.099999999995</v>
      </c>
      <c r="C13" s="20">
        <f>C16+C27+C52</f>
        <v>21424.6</v>
      </c>
      <c r="D13" s="30">
        <f t="shared" ref="D13:D76" si="0">IF(B13=0,0,+C13/B13*100-100)</f>
        <v>0.2456473626831297</v>
      </c>
    </row>
    <row r="14" spans="1:4" ht="12.75" customHeight="1" x14ac:dyDescent="0.25">
      <c r="A14" s="18" t="s">
        <v>7</v>
      </c>
      <c r="B14" s="20">
        <f>B21+B39+B58</f>
        <v>-23585.1</v>
      </c>
      <c r="C14" s="20">
        <f>C21+C39+C58</f>
        <v>-24699.5</v>
      </c>
      <c r="D14" s="30">
        <f t="shared" si="0"/>
        <v>4.7250170658593902</v>
      </c>
    </row>
    <row r="15" spans="1:4" ht="12.75" customHeight="1" x14ac:dyDescent="0.25">
      <c r="A15" s="18" t="s">
        <v>8</v>
      </c>
      <c r="B15" s="20">
        <f>B16+B21</f>
        <v>-6479.9000000000015</v>
      </c>
      <c r="C15" s="20">
        <f>C16+C21</f>
        <v>-6868.6999999999989</v>
      </c>
      <c r="D15" s="30">
        <f t="shared" si="0"/>
        <v>6.0000925940214813</v>
      </c>
    </row>
    <row r="16" spans="1:4" ht="12.75" customHeight="1" x14ac:dyDescent="0.25">
      <c r="A16" s="18" t="s">
        <v>63</v>
      </c>
      <c r="B16" s="20">
        <f>SUM(B17:B20)</f>
        <v>8721.1999999999971</v>
      </c>
      <c r="C16" s="20">
        <f>SUM(C17:C20)</f>
        <v>9259.5</v>
      </c>
      <c r="D16" s="30">
        <f t="shared" si="0"/>
        <v>6.1723157363665848</v>
      </c>
    </row>
    <row r="17" spans="1:4" ht="12.75" customHeight="1" x14ac:dyDescent="0.2">
      <c r="A17" s="3" t="s">
        <v>59</v>
      </c>
      <c r="B17" s="11">
        <v>7895.4999999999982</v>
      </c>
      <c r="C17" s="11">
        <v>7860.3</v>
      </c>
      <c r="D17" s="31">
        <f t="shared" si="0"/>
        <v>-0.44582357038817122</v>
      </c>
    </row>
    <row r="18" spans="1:4" ht="12.75" customHeight="1" x14ac:dyDescent="0.2">
      <c r="A18" s="3" t="s">
        <v>9</v>
      </c>
      <c r="B18" s="11">
        <v>0</v>
      </c>
      <c r="C18" s="11">
        <v>0</v>
      </c>
      <c r="D18" s="31">
        <f t="shared" si="0"/>
        <v>0</v>
      </c>
    </row>
    <row r="19" spans="1:4" ht="12.75" customHeight="1" x14ac:dyDescent="0.2">
      <c r="A19" s="3" t="s">
        <v>10</v>
      </c>
      <c r="B19" s="6">
        <v>11.2</v>
      </c>
      <c r="C19" s="6">
        <v>11.899999999999999</v>
      </c>
      <c r="D19" s="31">
        <f t="shared" si="0"/>
        <v>6.25</v>
      </c>
    </row>
    <row r="20" spans="1:4" ht="12.75" customHeight="1" x14ac:dyDescent="0.2">
      <c r="A20" s="3" t="s">
        <v>71</v>
      </c>
      <c r="B20" s="6">
        <v>814.5</v>
      </c>
      <c r="C20" s="6">
        <v>1387.3</v>
      </c>
      <c r="D20" s="31">
        <f t="shared" si="0"/>
        <v>70.325352977286684</v>
      </c>
    </row>
    <row r="21" spans="1:4" ht="12.75" customHeight="1" x14ac:dyDescent="0.25">
      <c r="A21" s="18" t="s">
        <v>64</v>
      </c>
      <c r="B21" s="20">
        <f>SUM(B22:B25)</f>
        <v>-15201.099999999999</v>
      </c>
      <c r="C21" s="20">
        <f>SUM(C22:C25)</f>
        <v>-16128.199999999999</v>
      </c>
      <c r="D21" s="30">
        <f t="shared" si="0"/>
        <v>6.0989007374466269</v>
      </c>
    </row>
    <row r="22" spans="1:4" ht="12.75" customHeight="1" x14ac:dyDescent="0.2">
      <c r="A22" s="3" t="s">
        <v>59</v>
      </c>
      <c r="B22" s="6">
        <v>-14077.599999999999</v>
      </c>
      <c r="C22" s="6">
        <v>-14423.5</v>
      </c>
      <c r="D22" s="31">
        <f t="shared" si="0"/>
        <v>2.457094959368078</v>
      </c>
    </row>
    <row r="23" spans="1:4" ht="12.75" customHeight="1" x14ac:dyDescent="0.2">
      <c r="A23" s="3" t="s">
        <v>9</v>
      </c>
      <c r="B23" s="6">
        <v>0</v>
      </c>
      <c r="C23" s="6">
        <v>0</v>
      </c>
      <c r="D23" s="31">
        <f t="shared" si="0"/>
        <v>0</v>
      </c>
    </row>
    <row r="24" spans="1:4" ht="12.75" customHeight="1" x14ac:dyDescent="0.2">
      <c r="A24" s="3" t="s">
        <v>10</v>
      </c>
      <c r="B24" s="6">
        <v>-4.4000000000000004</v>
      </c>
      <c r="C24" s="6">
        <v>-3.8000000000000003</v>
      </c>
      <c r="D24" s="31">
        <f t="shared" si="0"/>
        <v>-13.63636363636364</v>
      </c>
    </row>
    <row r="25" spans="1:4" ht="12.75" customHeight="1" x14ac:dyDescent="0.2">
      <c r="A25" s="3" t="s">
        <v>71</v>
      </c>
      <c r="B25" s="6">
        <v>-1119.0999999999999</v>
      </c>
      <c r="C25" s="6">
        <v>-1700.9</v>
      </c>
      <c r="D25" s="31">
        <f t="shared" si="0"/>
        <v>51.988204807434556</v>
      </c>
    </row>
    <row r="26" spans="1:4" ht="12.75" customHeight="1" x14ac:dyDescent="0.25">
      <c r="A26" s="18" t="s">
        <v>11</v>
      </c>
      <c r="B26" s="20">
        <f>B27+B39</f>
        <v>7686.8000000000011</v>
      </c>
      <c r="C26" s="20">
        <f>C27+C39</f>
        <v>6904.6999999999971</v>
      </c>
      <c r="D26" s="30">
        <f t="shared" si="0"/>
        <v>-10.174585002862102</v>
      </c>
    </row>
    <row r="27" spans="1:4" ht="12.75" customHeight="1" x14ac:dyDescent="0.25">
      <c r="A27" s="18" t="s">
        <v>65</v>
      </c>
      <c r="B27" s="20">
        <f>SUM(B28:B38)</f>
        <v>10910.1</v>
      </c>
      <c r="C27" s="20">
        <f>SUM(C28:C38)</f>
        <v>10322.899999999998</v>
      </c>
      <c r="D27" s="30">
        <f t="shared" si="0"/>
        <v>-5.3821688160512053</v>
      </c>
    </row>
    <row r="28" spans="1:4" ht="12.75" customHeight="1" x14ac:dyDescent="0.2">
      <c r="A28" s="3" t="s">
        <v>12</v>
      </c>
      <c r="B28" s="6">
        <v>4034.2</v>
      </c>
      <c r="C28" s="6">
        <v>4682.1000000000004</v>
      </c>
      <c r="D28" s="31">
        <f t="shared" si="0"/>
        <v>16.060185414704293</v>
      </c>
    </row>
    <row r="29" spans="1:4" ht="12.75" customHeight="1" x14ac:dyDescent="0.2">
      <c r="A29" s="3" t="s">
        <v>13</v>
      </c>
      <c r="B29" s="6">
        <v>3408.7999999999997</v>
      </c>
      <c r="C29" s="6">
        <v>3508.6000000000004</v>
      </c>
      <c r="D29" s="31">
        <f t="shared" si="0"/>
        <v>2.9277164984745667</v>
      </c>
    </row>
    <row r="30" spans="1:4" ht="12.75" customHeight="1" x14ac:dyDescent="0.2">
      <c r="A30" s="3" t="s">
        <v>14</v>
      </c>
      <c r="B30" s="6">
        <v>266.39999999999998</v>
      </c>
      <c r="C30" s="6">
        <v>258</v>
      </c>
      <c r="D30" s="31">
        <f t="shared" si="0"/>
        <v>-3.1531531531531414</v>
      </c>
    </row>
    <row r="31" spans="1:4" ht="12.75" customHeight="1" x14ac:dyDescent="0.2">
      <c r="A31" s="3" t="s">
        <v>15</v>
      </c>
      <c r="B31" s="6">
        <v>0</v>
      </c>
      <c r="C31" s="6">
        <v>0</v>
      </c>
      <c r="D31" s="31">
        <f t="shared" si="0"/>
        <v>0</v>
      </c>
    </row>
    <row r="32" spans="1:4" ht="12.75" customHeight="1" x14ac:dyDescent="0.2">
      <c r="A32" s="3" t="s">
        <v>16</v>
      </c>
      <c r="B32" s="6">
        <v>71.8</v>
      </c>
      <c r="C32" s="6">
        <v>70.8</v>
      </c>
      <c r="D32" s="31">
        <f t="shared" si="0"/>
        <v>-1.3927576601671348</v>
      </c>
    </row>
    <row r="33" spans="1:4" ht="12.75" customHeight="1" x14ac:dyDescent="0.2">
      <c r="A33" s="3" t="s">
        <v>17</v>
      </c>
      <c r="B33" s="6">
        <v>344.70000000000005</v>
      </c>
      <c r="C33" s="6">
        <v>327.2</v>
      </c>
      <c r="D33" s="31">
        <f t="shared" si="0"/>
        <v>-5.0768784450246756</v>
      </c>
    </row>
    <row r="34" spans="1:4" ht="12.75" customHeight="1" x14ac:dyDescent="0.2">
      <c r="A34" s="3" t="s">
        <v>18</v>
      </c>
      <c r="B34" s="6">
        <v>43.6</v>
      </c>
      <c r="C34" s="6">
        <v>50.3</v>
      </c>
      <c r="D34" s="31">
        <f t="shared" si="0"/>
        <v>15.366972477064195</v>
      </c>
    </row>
    <row r="35" spans="1:4" ht="12.75" customHeight="1" x14ac:dyDescent="0.2">
      <c r="A35" s="3" t="s">
        <v>19</v>
      </c>
      <c r="B35" s="6">
        <v>2.6999999999999997</v>
      </c>
      <c r="C35" s="6">
        <v>2.8</v>
      </c>
      <c r="D35" s="31">
        <f t="shared" si="0"/>
        <v>3.7037037037036953</v>
      </c>
    </row>
    <row r="36" spans="1:4" ht="12.75" customHeight="1" x14ac:dyDescent="0.2">
      <c r="A36" s="3" t="s">
        <v>20</v>
      </c>
      <c r="B36" s="6">
        <v>2606.7000000000003</v>
      </c>
      <c r="C36" s="6">
        <v>1315.4</v>
      </c>
      <c r="D36" s="31">
        <f t="shared" si="0"/>
        <v>-49.537729696551189</v>
      </c>
    </row>
    <row r="37" spans="1:4" ht="12.75" customHeight="1" x14ac:dyDescent="0.2">
      <c r="A37" s="3" t="s">
        <v>21</v>
      </c>
      <c r="B37" s="6">
        <v>51.099999999999994</v>
      </c>
      <c r="C37" s="6">
        <v>35.299999999999997</v>
      </c>
      <c r="D37" s="31">
        <f t="shared" si="0"/>
        <v>-30.919765166340511</v>
      </c>
    </row>
    <row r="38" spans="1:4" ht="12.75" customHeight="1" x14ac:dyDescent="0.2">
      <c r="A38" s="3" t="s">
        <v>60</v>
      </c>
      <c r="B38" s="6">
        <v>80.100000000000009</v>
      </c>
      <c r="C38" s="6">
        <v>72.400000000000006</v>
      </c>
      <c r="D38" s="31">
        <f t="shared" si="0"/>
        <v>-9.6129837702871441</v>
      </c>
    </row>
    <row r="39" spans="1:4" ht="12.75" customHeight="1" x14ac:dyDescent="0.25">
      <c r="A39" s="18" t="s">
        <v>66</v>
      </c>
      <c r="B39" s="20">
        <f>SUM(B40:B50)</f>
        <v>-3223.2999999999997</v>
      </c>
      <c r="C39" s="20">
        <f>SUM(C40:C50)</f>
        <v>-3418.2000000000003</v>
      </c>
      <c r="D39" s="30">
        <f t="shared" si="0"/>
        <v>6.0465982068067063</v>
      </c>
    </row>
    <row r="40" spans="1:4" ht="12.75" customHeight="1" x14ac:dyDescent="0.2">
      <c r="A40" s="3" t="s">
        <v>12</v>
      </c>
      <c r="B40" s="6">
        <v>-1372</v>
      </c>
      <c r="C40" s="6">
        <v>-1463.7</v>
      </c>
      <c r="D40" s="31">
        <f t="shared" si="0"/>
        <v>6.6836734693877702</v>
      </c>
    </row>
    <row r="41" spans="1:4" ht="12.75" customHeight="1" x14ac:dyDescent="0.2">
      <c r="A41" s="3" t="s">
        <v>13</v>
      </c>
      <c r="B41" s="6">
        <v>-667</v>
      </c>
      <c r="C41" s="6">
        <v>-710.39999999999986</v>
      </c>
      <c r="D41" s="31">
        <f t="shared" si="0"/>
        <v>6.5067466266866489</v>
      </c>
    </row>
    <row r="42" spans="1:4" ht="12.75" customHeight="1" x14ac:dyDescent="0.2">
      <c r="A42" s="3" t="s">
        <v>14</v>
      </c>
      <c r="B42" s="6">
        <v>-18.399999999999999</v>
      </c>
      <c r="C42" s="6">
        <v>-21.9</v>
      </c>
      <c r="D42" s="31">
        <f t="shared" si="0"/>
        <v>19.021739130434796</v>
      </c>
    </row>
    <row r="43" spans="1:4" ht="12.75" customHeight="1" x14ac:dyDescent="0.2">
      <c r="A43" s="3" t="s">
        <v>15</v>
      </c>
      <c r="B43" s="6">
        <v>0</v>
      </c>
      <c r="C43" s="6">
        <v>0</v>
      </c>
      <c r="D43" s="31">
        <f t="shared" si="0"/>
        <v>0</v>
      </c>
    </row>
    <row r="44" spans="1:4" ht="12.75" customHeight="1" x14ac:dyDescent="0.2">
      <c r="A44" s="3" t="s">
        <v>16</v>
      </c>
      <c r="B44" s="6">
        <v>-75.8</v>
      </c>
      <c r="C44" s="6">
        <v>-81.599999999999994</v>
      </c>
      <c r="D44" s="31">
        <f t="shared" si="0"/>
        <v>7.6517150395778231</v>
      </c>
    </row>
    <row r="45" spans="1:4" ht="12.75" customHeight="1" x14ac:dyDescent="0.2">
      <c r="A45" s="3" t="s">
        <v>17</v>
      </c>
      <c r="B45" s="6">
        <v>-318.7</v>
      </c>
      <c r="C45" s="6">
        <v>-315</v>
      </c>
      <c r="D45" s="31">
        <f t="shared" si="0"/>
        <v>-1.1609664261060431</v>
      </c>
    </row>
    <row r="46" spans="1:4" ht="12.75" customHeight="1" x14ac:dyDescent="0.2">
      <c r="A46" s="3" t="s">
        <v>18</v>
      </c>
      <c r="B46" s="6">
        <v>-59.9</v>
      </c>
      <c r="C46" s="6">
        <v>-69.099999999999994</v>
      </c>
      <c r="D46" s="31">
        <f t="shared" si="0"/>
        <v>15.358931552587634</v>
      </c>
    </row>
    <row r="47" spans="1:4" ht="12.75" customHeight="1" x14ac:dyDescent="0.2">
      <c r="A47" s="3" t="s">
        <v>19</v>
      </c>
      <c r="B47" s="6">
        <v>-35.9</v>
      </c>
      <c r="C47" s="6">
        <v>-34.599999999999994</v>
      </c>
      <c r="D47" s="31">
        <f t="shared" si="0"/>
        <v>-3.6211699164345532</v>
      </c>
    </row>
    <row r="48" spans="1:4" ht="12.75" customHeight="1" x14ac:dyDescent="0.2">
      <c r="A48" s="3" t="s">
        <v>20</v>
      </c>
      <c r="B48" s="6">
        <v>-574.79999999999995</v>
      </c>
      <c r="C48" s="6">
        <v>-625.20000000000005</v>
      </c>
      <c r="D48" s="31">
        <f t="shared" si="0"/>
        <v>8.7682672233820682</v>
      </c>
    </row>
    <row r="49" spans="1:4" ht="12.75" customHeight="1" x14ac:dyDescent="0.2">
      <c r="A49" s="3" t="s">
        <v>21</v>
      </c>
      <c r="B49" s="6">
        <v>-26.2</v>
      </c>
      <c r="C49" s="6">
        <v>-23.3</v>
      </c>
      <c r="D49" s="31">
        <f t="shared" si="0"/>
        <v>-11.068702290076331</v>
      </c>
    </row>
    <row r="50" spans="1:4" ht="12.75" customHeight="1" x14ac:dyDescent="0.2">
      <c r="A50" s="3" t="s">
        <v>60</v>
      </c>
      <c r="B50" s="6">
        <v>-74.599999999999994</v>
      </c>
      <c r="C50" s="6">
        <v>-73.400000000000006</v>
      </c>
      <c r="D50" s="31">
        <f t="shared" si="0"/>
        <v>-1.6085790884718421</v>
      </c>
    </row>
    <row r="51" spans="1:4" ht="12.75" customHeight="1" x14ac:dyDescent="0.25">
      <c r="A51" s="18" t="s">
        <v>22</v>
      </c>
      <c r="B51" s="20">
        <f>B52+B58</f>
        <v>-3419.8999999999996</v>
      </c>
      <c r="C51" s="20">
        <f>C52+C58</f>
        <v>-3310.9000000000005</v>
      </c>
      <c r="D51" s="30">
        <f t="shared" si="0"/>
        <v>-3.1872276967162492</v>
      </c>
    </row>
    <row r="52" spans="1:4" ht="12.75" customHeight="1" x14ac:dyDescent="0.25">
      <c r="A52" s="18" t="s">
        <v>67</v>
      </c>
      <c r="B52" s="20">
        <f>SUM(B53:B54)</f>
        <v>1740.8</v>
      </c>
      <c r="C52" s="20">
        <f>SUM(C53:C54)</f>
        <v>1842.1999999999998</v>
      </c>
      <c r="D52" s="30">
        <f t="shared" si="0"/>
        <v>5.8249080882352757</v>
      </c>
    </row>
    <row r="53" spans="1:4" ht="12.75" customHeight="1" x14ac:dyDescent="0.2">
      <c r="A53" s="3" t="s">
        <v>23</v>
      </c>
      <c r="B53" s="6">
        <v>64</v>
      </c>
      <c r="C53" s="6">
        <v>57.099999999999994</v>
      </c>
      <c r="D53" s="31">
        <f t="shared" si="0"/>
        <v>-10.781250000000014</v>
      </c>
    </row>
    <row r="54" spans="1:4" ht="12.75" customHeight="1" x14ac:dyDescent="0.2">
      <c r="A54" s="3" t="s">
        <v>24</v>
      </c>
      <c r="B54" s="6">
        <f>SUM(B55:B57)</f>
        <v>1676.8</v>
      </c>
      <c r="C54" s="6">
        <f>SUM(C55:C57)</f>
        <v>1785.1</v>
      </c>
      <c r="D54" s="31">
        <f t="shared" si="0"/>
        <v>6.4587309160305324</v>
      </c>
    </row>
    <row r="55" spans="1:4" ht="12.75" customHeight="1" x14ac:dyDescent="0.2">
      <c r="A55" s="3" t="s">
        <v>25</v>
      </c>
      <c r="B55" s="6">
        <v>335.79999999999995</v>
      </c>
      <c r="C55" s="6">
        <v>388.9</v>
      </c>
      <c r="D55" s="31">
        <f t="shared" si="0"/>
        <v>15.812983918999407</v>
      </c>
    </row>
    <row r="56" spans="1:4" ht="12.75" customHeight="1" x14ac:dyDescent="0.2">
      <c r="A56" s="3" t="s">
        <v>26</v>
      </c>
      <c r="B56" s="6">
        <v>214</v>
      </c>
      <c r="C56" s="6">
        <v>267</v>
      </c>
      <c r="D56" s="31">
        <f t="shared" si="0"/>
        <v>24.766355140186931</v>
      </c>
    </row>
    <row r="57" spans="1:4" ht="12.75" customHeight="1" x14ac:dyDescent="0.2">
      <c r="A57" s="3" t="s">
        <v>27</v>
      </c>
      <c r="B57" s="6">
        <v>1127</v>
      </c>
      <c r="C57" s="6">
        <v>1129.2</v>
      </c>
      <c r="D57" s="31">
        <f t="shared" si="0"/>
        <v>0.1952085181898866</v>
      </c>
    </row>
    <row r="58" spans="1:4" ht="12.75" customHeight="1" x14ac:dyDescent="0.25">
      <c r="A58" s="18" t="s">
        <v>68</v>
      </c>
      <c r="B58" s="20">
        <f>SUM(B59:B60)</f>
        <v>-5160.7</v>
      </c>
      <c r="C58" s="20">
        <f>SUM(C59:C60)</f>
        <v>-5153.1000000000004</v>
      </c>
      <c r="D58" s="30">
        <f t="shared" si="0"/>
        <v>-0.14726684364522669</v>
      </c>
    </row>
    <row r="59" spans="1:4" ht="12.75" customHeight="1" x14ac:dyDescent="0.2">
      <c r="A59" s="3" t="s">
        <v>23</v>
      </c>
      <c r="B59" s="6">
        <v>-2</v>
      </c>
      <c r="C59" s="6">
        <v>-4.5</v>
      </c>
      <c r="D59" s="31">
        <f t="shared" si="0"/>
        <v>125</v>
      </c>
    </row>
    <row r="60" spans="1:4" ht="12.75" customHeight="1" x14ac:dyDescent="0.2">
      <c r="A60" s="3" t="s">
        <v>24</v>
      </c>
      <c r="B60" s="6">
        <f>SUM(B61:B63)</f>
        <v>-5158.7</v>
      </c>
      <c r="C60" s="6">
        <f>SUM(C61:C63)</f>
        <v>-5148.6000000000004</v>
      </c>
      <c r="D60" s="31">
        <f t="shared" si="0"/>
        <v>-0.19578575997827841</v>
      </c>
    </row>
    <row r="61" spans="1:4" ht="12.75" customHeight="1" x14ac:dyDescent="0.2">
      <c r="A61" s="3" t="s">
        <v>25</v>
      </c>
      <c r="B61" s="6">
        <v>-3548.5</v>
      </c>
      <c r="C61" s="6">
        <v>-3430.8</v>
      </c>
      <c r="D61" s="31">
        <f t="shared" si="0"/>
        <v>-3.3168944624489143</v>
      </c>
    </row>
    <row r="62" spans="1:4" ht="12.75" customHeight="1" x14ac:dyDescent="0.2">
      <c r="A62" s="3" t="s">
        <v>26</v>
      </c>
      <c r="B62" s="6">
        <v>-635.79999999999995</v>
      </c>
      <c r="C62" s="6">
        <v>-694.40000000000009</v>
      </c>
      <c r="D62" s="31">
        <f t="shared" si="0"/>
        <v>9.2167348222711638</v>
      </c>
    </row>
    <row r="63" spans="1:4" ht="12.75" customHeight="1" x14ac:dyDescent="0.2">
      <c r="A63" s="3" t="s">
        <v>27</v>
      </c>
      <c r="B63" s="6">
        <v>-974.39999999999986</v>
      </c>
      <c r="C63" s="6">
        <v>-1023.4000000000001</v>
      </c>
      <c r="D63" s="31">
        <f t="shared" si="0"/>
        <v>5.0287356321839383</v>
      </c>
    </row>
    <row r="64" spans="1:4" ht="12.75" customHeight="1" x14ac:dyDescent="0.25">
      <c r="A64" s="18" t="s">
        <v>28</v>
      </c>
      <c r="B64" s="20">
        <f>SUM(B65:B66)</f>
        <v>-117.5</v>
      </c>
      <c r="C64" s="20">
        <f>SUM(C65:C66)</f>
        <v>-95.000000000000114</v>
      </c>
      <c r="D64" s="30">
        <f t="shared" si="0"/>
        <v>-19.148936170212664</v>
      </c>
    </row>
    <row r="65" spans="1:4" ht="12.75" customHeight="1" x14ac:dyDescent="0.2">
      <c r="A65" s="3" t="s">
        <v>29</v>
      </c>
      <c r="B65" s="6">
        <v>545</v>
      </c>
      <c r="C65" s="6">
        <v>565.69999999999993</v>
      </c>
      <c r="D65" s="31">
        <f t="shared" si="0"/>
        <v>3.7981651376146601</v>
      </c>
    </row>
    <row r="66" spans="1:4" ht="12.75" customHeight="1" x14ac:dyDescent="0.2">
      <c r="A66" s="3" t="s">
        <v>30</v>
      </c>
      <c r="B66" s="6">
        <v>-662.5</v>
      </c>
      <c r="C66" s="6">
        <v>-660.7</v>
      </c>
      <c r="D66" s="31">
        <f t="shared" si="0"/>
        <v>-0.27169811320753467</v>
      </c>
    </row>
    <row r="67" spans="1:4" ht="12.75" customHeight="1" x14ac:dyDescent="0.2">
      <c r="A67" s="3" t="s">
        <v>31</v>
      </c>
      <c r="B67" s="6">
        <v>111.3</v>
      </c>
      <c r="C67" s="6">
        <v>109.4</v>
      </c>
      <c r="D67" s="31">
        <f t="shared" si="0"/>
        <v>-1.7070979335130261</v>
      </c>
    </row>
    <row r="68" spans="1:4" ht="12.75" customHeight="1" x14ac:dyDescent="0.2">
      <c r="A68" s="3" t="s">
        <v>32</v>
      </c>
      <c r="B68" s="6">
        <v>-228.79999999999995</v>
      </c>
      <c r="C68" s="6">
        <v>-204.39999999999998</v>
      </c>
      <c r="D68" s="31">
        <f t="shared" si="0"/>
        <v>-10.664335664335653</v>
      </c>
    </row>
    <row r="69" spans="1:4" ht="15" customHeight="1" x14ac:dyDescent="0.25">
      <c r="A69" s="9" t="s">
        <v>61</v>
      </c>
      <c r="B69" s="28">
        <f>B70+B71</f>
        <v>4177.5999999999985</v>
      </c>
      <c r="C69" s="28">
        <f>C70+C71</f>
        <v>4339.1999999999989</v>
      </c>
      <c r="D69" s="29">
        <f t="shared" si="0"/>
        <v>3.8682497127537516</v>
      </c>
    </row>
    <row r="70" spans="1:4" ht="12.75" customHeight="1" x14ac:dyDescent="0.25">
      <c r="A70" s="18" t="s">
        <v>33</v>
      </c>
      <c r="B70" s="20">
        <v>18</v>
      </c>
      <c r="C70" s="20">
        <v>15.6</v>
      </c>
      <c r="D70" s="30">
        <f t="shared" si="0"/>
        <v>-13.333333333333329</v>
      </c>
    </row>
    <row r="71" spans="1:4" ht="12.75" customHeight="1" x14ac:dyDescent="0.25">
      <c r="A71" s="18" t="s">
        <v>34</v>
      </c>
      <c r="B71" s="20">
        <f>B72+B81+B84+B95</f>
        <v>4159.5999999999985</v>
      </c>
      <c r="C71" s="20">
        <f>C72+C81+C84+C95</f>
        <v>4323.5999999999985</v>
      </c>
      <c r="D71" s="30">
        <f t="shared" si="0"/>
        <v>3.9426867968073793</v>
      </c>
    </row>
    <row r="72" spans="1:4" ht="12.75" customHeight="1" x14ac:dyDescent="0.25">
      <c r="A72" s="18" t="s">
        <v>35</v>
      </c>
      <c r="B72" s="19">
        <f>B73+B77</f>
        <v>4063.5</v>
      </c>
      <c r="C72" s="19">
        <f>C73+C77</f>
        <v>3962.0999999999995</v>
      </c>
      <c r="D72" s="32">
        <f t="shared" si="0"/>
        <v>-2.4953857511997199</v>
      </c>
    </row>
    <row r="73" spans="1:4" ht="12.75" customHeight="1" x14ac:dyDescent="0.2">
      <c r="A73" s="3" t="s">
        <v>36</v>
      </c>
      <c r="B73" s="6">
        <f>SUM(B74:B76)</f>
        <v>-153.19999999999999</v>
      </c>
      <c r="C73" s="6">
        <f>SUM(C74:C76)</f>
        <v>-324.50000000000006</v>
      </c>
      <c r="D73" s="31">
        <f t="shared" si="0"/>
        <v>111.81462140992173</v>
      </c>
    </row>
    <row r="74" spans="1:4" ht="12.75" customHeight="1" x14ac:dyDescent="0.2">
      <c r="A74" s="3" t="s">
        <v>37</v>
      </c>
      <c r="B74" s="6">
        <v>-153.19999999999999</v>
      </c>
      <c r="C74" s="6">
        <v>-324.50000000000006</v>
      </c>
      <c r="D74" s="31">
        <f t="shared" si="0"/>
        <v>111.81462140992173</v>
      </c>
    </row>
    <row r="75" spans="1:4" ht="12.75" customHeight="1" x14ac:dyDescent="0.2">
      <c r="A75" s="3" t="s">
        <v>38</v>
      </c>
      <c r="B75" s="6">
        <v>0</v>
      </c>
      <c r="C75" s="6">
        <v>0</v>
      </c>
      <c r="D75" s="31">
        <f t="shared" si="0"/>
        <v>0</v>
      </c>
    </row>
    <row r="76" spans="1:4" ht="12.75" customHeight="1" x14ac:dyDescent="0.2">
      <c r="A76" s="3" t="s">
        <v>39</v>
      </c>
      <c r="B76" s="6">
        <v>0</v>
      </c>
      <c r="C76" s="6">
        <v>0</v>
      </c>
      <c r="D76" s="31">
        <f t="shared" si="0"/>
        <v>0</v>
      </c>
    </row>
    <row r="77" spans="1:4" ht="12.75" customHeight="1" x14ac:dyDescent="0.2">
      <c r="A77" s="4" t="s">
        <v>40</v>
      </c>
      <c r="B77" s="6">
        <f>SUM(B78:B80)</f>
        <v>4216.7</v>
      </c>
      <c r="C77" s="6">
        <f>SUM(C78:C80)</f>
        <v>4286.5999999999995</v>
      </c>
      <c r="D77" s="31">
        <f t="shared" ref="D77:D96" si="1">IF(B77=0,0,+C77/B77*100-100)</f>
        <v>1.6576944055778142</v>
      </c>
    </row>
    <row r="78" spans="1:4" ht="12.75" customHeight="1" x14ac:dyDescent="0.2">
      <c r="A78" s="3" t="s">
        <v>41</v>
      </c>
      <c r="B78" s="6">
        <v>642.20000000000005</v>
      </c>
      <c r="C78" s="6">
        <v>508.6</v>
      </c>
      <c r="D78" s="31">
        <f t="shared" si="1"/>
        <v>-20.803488009965747</v>
      </c>
    </row>
    <row r="79" spans="1:4" ht="12.75" customHeight="1" x14ac:dyDescent="0.2">
      <c r="A79" s="3" t="s">
        <v>42</v>
      </c>
      <c r="B79" s="6">
        <v>2717.3</v>
      </c>
      <c r="C79" s="6">
        <v>2777.2</v>
      </c>
      <c r="D79" s="31">
        <f t="shared" si="1"/>
        <v>2.2043940676406635</v>
      </c>
    </row>
    <row r="80" spans="1:4" ht="12.75" customHeight="1" x14ac:dyDescent="0.2">
      <c r="A80" s="3" t="s">
        <v>43</v>
      </c>
      <c r="B80" s="6">
        <v>857.2</v>
      </c>
      <c r="C80" s="6">
        <v>1000.8</v>
      </c>
      <c r="D80" s="31">
        <f t="shared" si="1"/>
        <v>16.752216518898734</v>
      </c>
    </row>
    <row r="81" spans="1:4" ht="12.75" customHeight="1" x14ac:dyDescent="0.25">
      <c r="A81" s="18" t="s">
        <v>44</v>
      </c>
      <c r="B81" s="19">
        <f>SUM(B82:B83)</f>
        <v>76.700000000000102</v>
      </c>
      <c r="C81" s="19">
        <f>SUM(C82:C83)</f>
        <v>459.39999999999986</v>
      </c>
      <c r="D81" s="32">
        <f t="shared" si="1"/>
        <v>498.95697522816067</v>
      </c>
    </row>
    <row r="82" spans="1:4" ht="12.75" customHeight="1" x14ac:dyDescent="0.2">
      <c r="A82" s="3" t="s">
        <v>45</v>
      </c>
      <c r="B82" s="6">
        <v>-174.8</v>
      </c>
      <c r="C82" s="6">
        <v>-971.5</v>
      </c>
      <c r="D82" s="31">
        <f t="shared" si="1"/>
        <v>455.77803203661324</v>
      </c>
    </row>
    <row r="83" spans="1:4" ht="12.75" customHeight="1" x14ac:dyDescent="0.2">
      <c r="A83" s="3" t="s">
        <v>46</v>
      </c>
      <c r="B83" s="6">
        <v>251.50000000000011</v>
      </c>
      <c r="C83" s="6">
        <v>1430.8999999999999</v>
      </c>
      <c r="D83" s="31">
        <f t="shared" si="1"/>
        <v>468.94632206759411</v>
      </c>
    </row>
    <row r="84" spans="1:4" ht="12.75" customHeight="1" x14ac:dyDescent="0.25">
      <c r="A84" s="18" t="s">
        <v>47</v>
      </c>
      <c r="B84" s="19">
        <f>B85+B90</f>
        <v>228.49999999999955</v>
      </c>
      <c r="C84" s="19">
        <f>C85+C90</f>
        <v>-818.80000000000018</v>
      </c>
      <c r="D84" s="32">
        <f t="shared" si="1"/>
        <v>-458.3369803063465</v>
      </c>
    </row>
    <row r="85" spans="1:4" ht="12.75" customHeight="1" x14ac:dyDescent="0.2">
      <c r="A85" s="3" t="s">
        <v>48</v>
      </c>
      <c r="B85" s="6">
        <f>SUM(B86:B89)</f>
        <v>1196.9999999999995</v>
      </c>
      <c r="C85" s="6">
        <f>SUM(C86:C89)</f>
        <v>3012.2999999999997</v>
      </c>
      <c r="D85" s="31">
        <f t="shared" si="1"/>
        <v>151.65413533834595</v>
      </c>
    </row>
    <row r="86" spans="1:4" ht="12.75" customHeight="1" x14ac:dyDescent="0.2">
      <c r="A86" s="3" t="s">
        <v>49</v>
      </c>
      <c r="B86" s="6">
        <v>-1142.4000000000001</v>
      </c>
      <c r="C86" s="6">
        <v>-1510.1000000000001</v>
      </c>
      <c r="D86" s="31">
        <f t="shared" si="1"/>
        <v>32.186624649859965</v>
      </c>
    </row>
    <row r="87" spans="1:4" ht="12.75" customHeight="1" x14ac:dyDescent="0.2">
      <c r="A87" s="3" t="s">
        <v>50</v>
      </c>
      <c r="B87" s="6">
        <v>798.6</v>
      </c>
      <c r="C87" s="6">
        <v>2732.8999999999996</v>
      </c>
      <c r="D87" s="31">
        <f t="shared" si="1"/>
        <v>242.21136989732025</v>
      </c>
    </row>
    <row r="88" spans="1:4" ht="12.75" customHeight="1" x14ac:dyDescent="0.2">
      <c r="A88" s="3" t="s">
        <v>51</v>
      </c>
      <c r="B88" s="6">
        <v>356.39999999999981</v>
      </c>
      <c r="C88" s="6">
        <v>1940.1</v>
      </c>
      <c r="D88" s="31">
        <f t="shared" si="1"/>
        <v>444.36026936026963</v>
      </c>
    </row>
    <row r="89" spans="1:4" ht="12.75" customHeight="1" x14ac:dyDescent="0.2">
      <c r="A89" s="3" t="s">
        <v>52</v>
      </c>
      <c r="B89" s="6">
        <v>1184.3999999999999</v>
      </c>
      <c r="C89" s="6">
        <v>-150.60000000000002</v>
      </c>
      <c r="D89" s="31">
        <f t="shared" si="1"/>
        <v>-112.71529888551166</v>
      </c>
    </row>
    <row r="90" spans="1:4" ht="12.75" customHeight="1" x14ac:dyDescent="0.2">
      <c r="A90" s="3" t="s">
        <v>53</v>
      </c>
      <c r="B90" s="6">
        <f>SUM(B91:B94)</f>
        <v>-968.5</v>
      </c>
      <c r="C90" s="6">
        <f>SUM(C91:C94)</f>
        <v>-3831.1</v>
      </c>
      <c r="D90" s="31">
        <f t="shared" si="1"/>
        <v>295.57046979865771</v>
      </c>
    </row>
    <row r="91" spans="1:4" ht="12.75" customHeight="1" x14ac:dyDescent="0.2">
      <c r="A91" s="3" t="s">
        <v>54</v>
      </c>
      <c r="B91" s="6">
        <v>-18.199999999999989</v>
      </c>
      <c r="C91" s="6">
        <v>-4.9999999999999911</v>
      </c>
      <c r="D91" s="31">
        <f t="shared" si="1"/>
        <v>-72.527472527472554</v>
      </c>
    </row>
    <row r="92" spans="1:4" ht="12.75" customHeight="1" x14ac:dyDescent="0.2">
      <c r="A92" s="3" t="s">
        <v>55</v>
      </c>
      <c r="B92" s="6">
        <v>77.999999999999886</v>
      </c>
      <c r="C92" s="6">
        <v>-816.30000000000007</v>
      </c>
      <c r="D92" s="31">
        <f t="shared" si="1"/>
        <v>-1146.5384615384633</v>
      </c>
    </row>
    <row r="93" spans="1:4" ht="12.75" customHeight="1" x14ac:dyDescent="0.2">
      <c r="A93" s="3" t="s">
        <v>56</v>
      </c>
      <c r="B93" s="6">
        <v>151</v>
      </c>
      <c r="C93" s="6">
        <v>-3155.8999999999996</v>
      </c>
      <c r="D93" s="31">
        <f t="shared" si="1"/>
        <v>-2190</v>
      </c>
    </row>
    <row r="94" spans="1:4" ht="12.75" customHeight="1" x14ac:dyDescent="0.2">
      <c r="A94" s="3" t="s">
        <v>57</v>
      </c>
      <c r="B94" s="6">
        <v>-1179.3</v>
      </c>
      <c r="C94" s="6">
        <v>146.10000000000002</v>
      </c>
      <c r="D94" s="31">
        <f t="shared" si="1"/>
        <v>-112.38870516408039</v>
      </c>
    </row>
    <row r="95" spans="1:4" ht="12.75" customHeight="1" x14ac:dyDescent="0.25">
      <c r="A95" s="18" t="s">
        <v>58</v>
      </c>
      <c r="B95" s="19">
        <v>-209.09999999999991</v>
      </c>
      <c r="C95" s="19">
        <v>720.90000000000009</v>
      </c>
      <c r="D95" s="32">
        <f t="shared" si="1"/>
        <v>-444.7632711621236</v>
      </c>
    </row>
    <row r="96" spans="1:4" ht="15" customHeight="1" x14ac:dyDescent="0.25">
      <c r="A96" s="9" t="s">
        <v>62</v>
      </c>
      <c r="B96" s="28">
        <f>-B12-B69</f>
        <v>-1847.0999999999949</v>
      </c>
      <c r="C96" s="28">
        <f>-C12-C69</f>
        <v>-969.29999999999745</v>
      </c>
      <c r="D96" s="29">
        <f t="shared" si="1"/>
        <v>-47.523144388500882</v>
      </c>
    </row>
    <row r="97" spans="1:4" ht="6" customHeight="1" x14ac:dyDescent="0.2">
      <c r="A97" s="12"/>
      <c r="B97" s="13"/>
      <c r="C97" s="13"/>
      <c r="D97" s="14"/>
    </row>
    <row r="98" spans="1:4" ht="6" customHeight="1" x14ac:dyDescent="0.2">
      <c r="A98" s="1"/>
    </row>
    <row r="99" spans="1:4" ht="12.75" customHeight="1" x14ac:dyDescent="0.2">
      <c r="A99" s="2" t="s">
        <v>79</v>
      </c>
    </row>
    <row r="100" spans="1:4" ht="12.75" customHeight="1" x14ac:dyDescent="0.2">
      <c r="A100" s="2" t="s">
        <v>73</v>
      </c>
    </row>
    <row r="101" spans="1:4" ht="12.75" customHeight="1" x14ac:dyDescent="0.2">
      <c r="A101" s="2" t="s">
        <v>74</v>
      </c>
    </row>
  </sheetData>
  <mergeCells count="5">
    <mergeCell ref="A1:D1"/>
    <mergeCell ref="A3:D3"/>
    <mergeCell ref="A4:D4"/>
    <mergeCell ref="B6:C6"/>
    <mergeCell ref="B7:C7"/>
  </mergeCells>
  <pageMargins left="0.74803149606299213" right="0.74803149606299213" top="0.98425196850393704" bottom="0.98425196850393704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DORIS DE EDIE</cp:lastModifiedBy>
  <cp:lastPrinted>2017-12-29T00:35:57Z</cp:lastPrinted>
  <dcterms:created xsi:type="dcterms:W3CDTF">1999-03-04T17:28:54Z</dcterms:created>
  <dcterms:modified xsi:type="dcterms:W3CDTF">2018-01-04T14:59:05Z</dcterms:modified>
</cp:coreProperties>
</file>